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firstSheet="1" activeTab="1"/>
  </bookViews>
  <sheets>
    <sheet name="城市公交" sheetId="1" state="hidden" r:id="rId1"/>
    <sheet name="1" sheetId="2" r:id="rId2"/>
    <sheet name="农村道路客运核算" sheetId="3" state="hidden" r:id="rId3"/>
    <sheet name="水路核算" sheetId="4" state="hidden" r:id="rId4"/>
  </sheets>
  <definedNames/>
  <calcPr fullCalcOnLoad="1"/>
</workbook>
</file>

<file path=xl/sharedStrings.xml><?xml version="1.0" encoding="utf-8"?>
<sst xmlns="http://schemas.openxmlformats.org/spreadsheetml/2006/main" count="109" uniqueCount="85">
  <si>
    <t>2014年度城市公交油价补贴清算资金发放清单</t>
  </si>
  <si>
    <t>填报单位：张家港市交通运输局</t>
  </si>
  <si>
    <t>序号</t>
  </si>
  <si>
    <t>县(市、区)</t>
  </si>
  <si>
    <t>经营者名称</t>
  </si>
  <si>
    <t>车辆数（辆）</t>
  </si>
  <si>
    <t>补贴金额（万元）</t>
  </si>
  <si>
    <t>张家港市</t>
  </si>
  <si>
    <t>张家港市港城公共交通有限公司</t>
  </si>
  <si>
    <t>合计</t>
  </si>
  <si>
    <t>-</t>
  </si>
  <si>
    <t>附件</t>
  </si>
  <si>
    <t>张家港市2023年度农村客运补贴资金和城市交通发展奖励资金费改税部分分配明细表</t>
  </si>
  <si>
    <t>资金性质</t>
  </si>
  <si>
    <t>补贴依据</t>
  </si>
  <si>
    <t>费改税部分（万元）</t>
  </si>
  <si>
    <t>备注</t>
  </si>
  <si>
    <t>一</t>
  </si>
  <si>
    <t>农村客运补贴资金</t>
  </si>
  <si>
    <t>农村道路客运</t>
  </si>
  <si>
    <t>岛际和农村水路客运</t>
  </si>
  <si>
    <t>客运船舶核定功率汇总（千瓦）</t>
  </si>
  <si>
    <t>张家港市双山航运有限公司</t>
  </si>
  <si>
    <t>江苏张皋汽渡有限公司</t>
  </si>
  <si>
    <t>小计</t>
  </si>
  <si>
    <t>二</t>
  </si>
  <si>
    <t>城市交通发展奖励资金</t>
  </si>
  <si>
    <t>张家港市亨通汽车出租有限责任公司</t>
  </si>
  <si>
    <t>张家港市希尔发汽车出租有限公司</t>
  </si>
  <si>
    <t>张家港市佳安汽车出租有限公司</t>
  </si>
  <si>
    <t>张家港市乐得发客运汽车出租有限责任公司</t>
  </si>
  <si>
    <t>张家港保税区通运汽车出租运输有限公司</t>
  </si>
  <si>
    <t>张家港市个体出租车</t>
  </si>
  <si>
    <t>累计</t>
  </si>
  <si>
    <t>农村客运</t>
  </si>
  <si>
    <t>单 位</t>
  </si>
  <si>
    <t>2014年度核定全年行驶总里程（万公里）</t>
  </si>
  <si>
    <t>2014年度核定全年燃料消耗折合汽油（万升）</t>
  </si>
  <si>
    <t>2014年度财政补贴资金金额（万元）</t>
  </si>
  <si>
    <t>公交公司</t>
  </si>
  <si>
    <t>苏汽长运</t>
  </si>
  <si>
    <t>经营者
名称</t>
  </si>
  <si>
    <t>行驶里程</t>
  </si>
  <si>
    <t>补助用油量</t>
  </si>
  <si>
    <t>全年行驶里程
（万公里）</t>
  </si>
  <si>
    <t>日均行驶里程
（公里）</t>
  </si>
  <si>
    <t>汽油
（吨）</t>
  </si>
  <si>
    <t>柴油
（吨）</t>
  </si>
  <si>
    <t>LPG
（万升）</t>
  </si>
  <si>
    <t>天然气
（万立方米）</t>
  </si>
  <si>
    <t/>
  </si>
  <si>
    <t>张家港市苏汽长途汽车客运有限公司</t>
  </si>
  <si>
    <r>
      <t>按汽油</t>
    </r>
    <r>
      <rPr>
        <sz val="9"/>
        <rFont val="Times New Roman"/>
        <family val="1"/>
      </rPr>
      <t>1</t>
    </r>
    <r>
      <rPr>
        <sz val="9"/>
        <rFont val="宋体"/>
        <family val="0"/>
      </rPr>
      <t>吨</t>
    </r>
    <r>
      <rPr>
        <sz val="9"/>
        <rFont val="Times New Roman"/>
        <family val="1"/>
      </rPr>
      <t>=1388</t>
    </r>
    <r>
      <rPr>
        <sz val="9"/>
        <rFont val="宋体"/>
        <family val="0"/>
      </rPr>
      <t>升、柴油</t>
    </r>
    <r>
      <rPr>
        <sz val="9"/>
        <rFont val="Times New Roman"/>
        <family val="1"/>
      </rPr>
      <t>1</t>
    </r>
    <r>
      <rPr>
        <sz val="9"/>
        <rFont val="宋体"/>
        <family val="0"/>
      </rPr>
      <t>吨</t>
    </r>
    <r>
      <rPr>
        <sz val="9"/>
        <rFont val="Times New Roman"/>
        <family val="1"/>
      </rPr>
      <t>=1176</t>
    </r>
    <r>
      <rPr>
        <sz val="9"/>
        <rFont val="宋体"/>
        <family val="0"/>
      </rPr>
      <t>升、天然气</t>
    </r>
    <r>
      <rPr>
        <sz val="9"/>
        <rFont val="Times New Roman"/>
        <family val="1"/>
      </rPr>
      <t>1</t>
    </r>
    <r>
      <rPr>
        <sz val="9"/>
        <rFont val="宋体"/>
        <family val="0"/>
      </rPr>
      <t>立方米</t>
    </r>
    <r>
      <rPr>
        <sz val="9"/>
        <rFont val="Times New Roman"/>
        <family val="1"/>
      </rPr>
      <t>=0.865*1.388</t>
    </r>
    <r>
      <rPr>
        <sz val="9"/>
        <rFont val="宋体"/>
        <family val="0"/>
      </rPr>
      <t>升汽油换算；</t>
    </r>
  </si>
  <si>
    <r>
      <t xml:space="preserve">       </t>
    </r>
    <r>
      <rPr>
        <sz val="9"/>
        <rFont val="宋体"/>
        <family val="0"/>
      </rPr>
      <t>柴油消耗换算到汽油消耗的换算系数：柴油</t>
    </r>
    <r>
      <rPr>
        <sz val="9"/>
        <rFont val="Times New Roman"/>
        <family val="1"/>
      </rPr>
      <t>1</t>
    </r>
    <r>
      <rPr>
        <sz val="9"/>
        <rFont val="宋体"/>
        <family val="0"/>
      </rPr>
      <t>升消耗</t>
    </r>
    <r>
      <rPr>
        <sz val="9"/>
        <rFont val="Times New Roman"/>
        <family val="1"/>
      </rPr>
      <t>=1.165</t>
    </r>
    <r>
      <rPr>
        <sz val="9"/>
        <rFont val="宋体"/>
        <family val="0"/>
      </rPr>
      <t>升汽油消耗，保留小数点后两位</t>
    </r>
  </si>
  <si>
    <t>比例</t>
  </si>
  <si>
    <t>乘以核定值3312.03</t>
  </si>
  <si>
    <t>比例乘以770.34</t>
  </si>
  <si>
    <t>（金额万元）</t>
  </si>
  <si>
    <t>里程</t>
  </si>
  <si>
    <t>转换1吨=1176升</t>
  </si>
  <si>
    <t>（单位是升）</t>
  </si>
  <si>
    <t>汽油消耗</t>
  </si>
  <si>
    <t>（再乘以1.165）</t>
  </si>
  <si>
    <t>天然气</t>
  </si>
  <si>
    <t>换算</t>
  </si>
  <si>
    <t>用油量</t>
  </si>
  <si>
    <t>0.865*1.388</t>
  </si>
  <si>
    <t>总计</t>
  </si>
  <si>
    <t>核定</t>
  </si>
  <si>
    <t>所占数值</t>
  </si>
  <si>
    <t>（金额）</t>
  </si>
  <si>
    <t>换算汽油总消耗量</t>
  </si>
  <si>
    <t>（正确）</t>
  </si>
  <si>
    <t>金额累计</t>
  </si>
  <si>
    <t>复核</t>
  </si>
  <si>
    <t>金额</t>
  </si>
  <si>
    <t>单位</t>
  </si>
  <si>
    <t>2014年度核定全年燃料消耗折合柴油（吨）</t>
  </si>
  <si>
    <t>2014年度岛际和农村水路客运资金金额（万元）</t>
  </si>
  <si>
    <t>张皋汽渡公司</t>
  </si>
  <si>
    <t>双山航运公司</t>
  </si>
  <si>
    <t>2014年上报通过数据</t>
  </si>
  <si>
    <t>核定值</t>
  </si>
  <si>
    <t>张皋汽渡</t>
  </si>
  <si>
    <t>双山航运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</si>
</sst>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_ "/>
  </numFmts>
  <fonts count="39">
    <font>
      <sz val="12"/>
      <name val="宋体"/>
      <family val="0"/>
    </font>
    <font>
      <sz val="11"/>
      <name val="宋体"/>
      <family val="0"/>
    </font>
    <font>
      <sz val="16"/>
      <name val="仿宋"/>
      <family val="3"/>
    </font>
    <font>
      <sz val="12"/>
      <color indexed="63"/>
      <name val="仿宋"/>
      <family val="3"/>
    </font>
    <font>
      <sz val="12"/>
      <color indexed="8"/>
      <name val="仿宋"/>
      <family val="3"/>
    </font>
    <font>
      <sz val="12"/>
      <name val="仿宋"/>
      <family val="3"/>
    </font>
    <font>
      <b/>
      <sz val="14"/>
      <name val="仿宋"/>
      <family val="3"/>
    </font>
    <font>
      <sz val="14"/>
      <name val="仿宋"/>
      <family val="3"/>
    </font>
    <font>
      <sz val="14"/>
      <color indexed="63"/>
      <name val="仿宋"/>
      <family val="3"/>
    </font>
    <font>
      <i/>
      <sz val="12"/>
      <name val="宋体"/>
      <family val="0"/>
    </font>
    <font>
      <sz val="10"/>
      <name val="Arial"/>
      <family val="2"/>
    </font>
    <font>
      <sz val="9"/>
      <name val="宋体"/>
      <family val="0"/>
    </font>
    <font>
      <sz val="9"/>
      <name val="Times New Roman"/>
      <family val="1"/>
    </font>
    <font>
      <sz val="12"/>
      <name val="微软雅黑"/>
      <family val="2"/>
    </font>
    <font>
      <sz val="12"/>
      <name val="仿宋_GB2312"/>
      <family val="3"/>
    </font>
    <font>
      <sz val="14"/>
      <name val="黑体"/>
      <family val="3"/>
    </font>
    <font>
      <sz val="18"/>
      <name val="黑体"/>
      <family val="3"/>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6" borderId="0" applyNumberFormat="0" applyBorder="0" applyAlignment="0" applyProtection="0"/>
    <xf numFmtId="0" fontId="36"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36" fillId="3"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cellStyleXfs>
  <cellXfs count="73">
    <xf numFmtId="0" fontId="0" fillId="0" borderId="0" xfId="0" applyAlignment="1">
      <alignment vertical="center"/>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Border="1" applyAlignment="1">
      <alignment vertical="center"/>
    </xf>
    <xf numFmtId="0" fontId="2" fillId="0" borderId="12" xfId="0" applyFont="1" applyBorder="1" applyAlignment="1">
      <alignment horizontal="justify" vertical="top" wrapText="1"/>
    </xf>
    <xf numFmtId="176" fontId="4" fillId="0" borderId="0" xfId="0" applyNumberFormat="1" applyFont="1" applyFill="1" applyBorder="1" applyAlignment="1">
      <alignment horizontal="center" vertical="center" wrapText="1"/>
    </xf>
    <xf numFmtId="0" fontId="0" fillId="0" borderId="0" xfId="0" applyNumberFormat="1" applyAlignment="1">
      <alignment vertical="center" wrapText="1"/>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NumberFormat="1" applyFill="1" applyAlignment="1">
      <alignment horizontal="center" vertical="center"/>
    </xf>
    <xf numFmtId="0" fontId="9"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0" fillId="0" borderId="13" xfId="0" applyBorder="1" applyAlignment="1">
      <alignment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NumberFormat="1" applyFill="1" applyAlignment="1">
      <alignment horizontal="center" vertical="center" wrapText="1"/>
    </xf>
    <xf numFmtId="0" fontId="10" fillId="0" borderId="10" xfId="0" applyFont="1" applyBorder="1" applyAlignment="1">
      <alignment horizontal="left" vertical="center"/>
    </xf>
    <xf numFmtId="4" fontId="10" fillId="0" borderId="10" xfId="0" applyNumberFormat="1" applyFont="1" applyBorder="1" applyAlignment="1">
      <alignment horizontal="right" vertical="center"/>
    </xf>
    <xf numFmtId="0" fontId="10" fillId="0" borderId="10" xfId="0" applyFont="1" applyBorder="1" applyAlignment="1">
      <alignment horizontal="center" vertical="center"/>
    </xf>
    <xf numFmtId="0" fontId="11" fillId="0" borderId="0" xfId="0" applyFont="1" applyAlignment="1">
      <alignment wrapText="1"/>
    </xf>
    <xf numFmtId="0" fontId="12" fillId="0" borderId="0" xfId="0" applyFont="1" applyAlignment="1">
      <alignment wrapText="1"/>
    </xf>
    <xf numFmtId="0" fontId="10" fillId="0" borderId="10" xfId="0" applyNumberFormat="1" applyFont="1" applyBorder="1" applyAlignment="1">
      <alignment horizontal="left" vertical="center" wrapText="1"/>
    </xf>
    <xf numFmtId="0" fontId="9" fillId="0" borderId="0" xfId="0" applyNumberFormat="1" applyFont="1" applyAlignment="1">
      <alignment vertical="center" wrapText="1"/>
    </xf>
    <xf numFmtId="176" fontId="5" fillId="0" borderId="17" xfId="0" applyNumberFormat="1" applyFont="1" applyBorder="1" applyAlignment="1">
      <alignment horizontal="center" vertical="center" wrapText="1"/>
    </xf>
    <xf numFmtId="0" fontId="13" fillId="0" borderId="0" xfId="0" applyFont="1" applyAlignment="1">
      <alignment vertical="center" wrapText="1"/>
    </xf>
    <xf numFmtId="0" fontId="5" fillId="0" borderId="0" xfId="0" applyFont="1" applyAlignment="1">
      <alignment vertical="center"/>
    </xf>
    <xf numFmtId="0" fontId="14" fillId="0" borderId="0" xfId="0" applyFont="1" applyAlignment="1">
      <alignment vertical="center"/>
    </xf>
    <xf numFmtId="176" fontId="0" fillId="0" borderId="0" xfId="0" applyNumberFormat="1" applyAlignment="1">
      <alignment vertical="center"/>
    </xf>
    <xf numFmtId="0" fontId="15" fillId="0" borderId="0" xfId="0" applyFont="1" applyAlignment="1">
      <alignment vertical="center"/>
    </xf>
    <xf numFmtId="176" fontId="5" fillId="0" borderId="0" xfId="0" applyNumberFormat="1" applyFont="1" applyAlignme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Border="1" applyAlignment="1">
      <alignment vertical="center" wrapText="1"/>
    </xf>
    <xf numFmtId="0" fontId="5" fillId="0" borderId="0" xfId="0" applyFont="1" applyBorder="1" applyAlignment="1">
      <alignment horizontal="left" vertical="center" wrapText="1"/>
    </xf>
    <xf numFmtId="31" fontId="5" fillId="0" borderId="18" xfId="0" applyNumberFormat="1" applyFont="1" applyBorder="1" applyAlignment="1">
      <alignment horizontal="right" vertical="center"/>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176" fontId="17" fillId="0" borderId="17" xfId="0" applyNumberFormat="1" applyFont="1" applyBorder="1" applyAlignment="1">
      <alignment horizontal="center" vertical="center" wrapText="1"/>
    </xf>
    <xf numFmtId="0" fontId="5" fillId="0" borderId="20" xfId="0" applyFont="1" applyBorder="1" applyAlignment="1">
      <alignment horizontal="center" vertical="center"/>
    </xf>
    <xf numFmtId="0" fontId="17"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77" fontId="5" fillId="0" borderId="17" xfId="0" applyNumberFormat="1" applyFont="1" applyBorder="1" applyAlignment="1">
      <alignment horizontal="center" vertical="center" wrapText="1"/>
    </xf>
    <xf numFmtId="178" fontId="5" fillId="0" borderId="17"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6" fontId="0" fillId="0" borderId="17" xfId="0" applyNumberFormat="1" applyBorder="1" applyAlignment="1">
      <alignment vertical="center"/>
    </xf>
    <xf numFmtId="0" fontId="14" fillId="0" borderId="0" xfId="0" applyFont="1" applyBorder="1" applyAlignment="1">
      <alignment vertical="center"/>
    </xf>
    <xf numFmtId="0" fontId="5" fillId="0" borderId="0" xfId="0" applyFont="1" applyBorder="1" applyAlignment="1">
      <alignment horizontal="center" vertical="center" wrapText="1"/>
    </xf>
    <xf numFmtId="0" fontId="14" fillId="0" borderId="0" xfId="0" applyFont="1" applyAlignment="1">
      <alignment horizontal="center" vertical="center" wrapText="1"/>
    </xf>
    <xf numFmtId="0" fontId="5" fillId="0" borderId="18" xfId="0" applyFont="1" applyBorder="1" applyAlignment="1">
      <alignment horizontal="left" vertical="center"/>
    </xf>
    <xf numFmtId="31" fontId="5" fillId="0" borderId="18" xfId="0" applyNumberFormat="1" applyFont="1" applyBorder="1" applyAlignment="1">
      <alignment horizontal="center" vertical="center"/>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workbookViewId="0" topLeftCell="A1">
      <selection activeCell="E15" sqref="E15"/>
    </sheetView>
  </sheetViews>
  <sheetFormatPr defaultColWidth="8.75390625" defaultRowHeight="14.25"/>
  <cols>
    <col min="1" max="1" width="7.00390625" style="0" customWidth="1"/>
    <col min="2" max="2" width="10.75390625" style="0" customWidth="1"/>
    <col min="3" max="3" width="32.25390625" style="0" customWidth="1"/>
    <col min="4" max="4" width="18.00390625" style="0" customWidth="1"/>
    <col min="5" max="5" width="23.25390625" style="0" customWidth="1"/>
    <col min="6" max="6" width="17.00390625" style="0" customWidth="1"/>
  </cols>
  <sheetData>
    <row r="2" spans="1:6" ht="21.75">
      <c r="A2" s="42" t="s">
        <v>0</v>
      </c>
      <c r="B2" s="42"/>
      <c r="C2" s="42"/>
      <c r="D2" s="42"/>
      <c r="E2" s="42"/>
      <c r="F2" s="42"/>
    </row>
    <row r="3" spans="1:6" ht="21.75">
      <c r="A3" s="42"/>
      <c r="B3" s="42"/>
      <c r="C3" s="42"/>
      <c r="D3" s="42"/>
      <c r="E3" s="42"/>
      <c r="F3" s="42"/>
    </row>
    <row r="4" spans="1:6" s="38" customFormat="1" ht="26.25" customHeight="1">
      <c r="A4" s="68" t="s">
        <v>1</v>
      </c>
      <c r="B4" s="68"/>
      <c r="C4" s="68"/>
      <c r="D4" s="68"/>
      <c r="E4" s="68"/>
      <c r="F4" s="69">
        <v>42276</v>
      </c>
    </row>
    <row r="5" spans="1:6" s="67" customFormat="1" ht="14.25" customHeight="1">
      <c r="A5" s="55" t="s">
        <v>2</v>
      </c>
      <c r="B5" s="55" t="s">
        <v>3</v>
      </c>
      <c r="C5" s="55" t="s">
        <v>4</v>
      </c>
      <c r="D5" s="55"/>
      <c r="E5" s="70" t="s">
        <v>5</v>
      </c>
      <c r="F5" s="70" t="s">
        <v>6</v>
      </c>
    </row>
    <row r="6" spans="1:6" s="67" customFormat="1" ht="24.75" customHeight="1">
      <c r="A6" s="55"/>
      <c r="B6" s="55"/>
      <c r="C6" s="55"/>
      <c r="D6" s="55"/>
      <c r="E6" s="71"/>
      <c r="F6" s="71"/>
    </row>
    <row r="7" spans="1:6" s="67" customFormat="1" ht="15">
      <c r="A7" s="55"/>
      <c r="B7" s="55"/>
      <c r="C7" s="55"/>
      <c r="D7" s="55"/>
      <c r="E7" s="72"/>
      <c r="F7" s="72"/>
    </row>
    <row r="8" spans="1:6" s="67" customFormat="1" ht="34.5" customHeight="1">
      <c r="A8" s="55">
        <v>1</v>
      </c>
      <c r="B8" s="55" t="s">
        <v>7</v>
      </c>
      <c r="C8" s="55" t="s">
        <v>8</v>
      </c>
      <c r="D8" s="55"/>
      <c r="E8" s="55">
        <v>151</v>
      </c>
      <c r="F8" s="55">
        <v>4.03</v>
      </c>
    </row>
    <row r="9" spans="1:6" s="67" customFormat="1" ht="34.5" customHeight="1">
      <c r="A9" s="55" t="s">
        <v>9</v>
      </c>
      <c r="B9" s="55" t="s">
        <v>10</v>
      </c>
      <c r="C9" s="55" t="s">
        <v>10</v>
      </c>
      <c r="D9" s="55"/>
      <c r="E9" s="55">
        <v>151</v>
      </c>
      <c r="F9" s="55">
        <v>4.03</v>
      </c>
    </row>
  </sheetData>
  <sheetProtection/>
  <mergeCells count="9">
    <mergeCell ref="A2:F2"/>
    <mergeCell ref="A4:C4"/>
    <mergeCell ref="C8:D8"/>
    <mergeCell ref="C9:D9"/>
    <mergeCell ref="A5:A7"/>
    <mergeCell ref="B5:B7"/>
    <mergeCell ref="E5:E7"/>
    <mergeCell ref="F5:F7"/>
    <mergeCell ref="C5:D7"/>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tabSelected="1" workbookViewId="0" topLeftCell="B10">
      <selection activeCell="L23" sqref="L23"/>
    </sheetView>
  </sheetViews>
  <sheetFormatPr defaultColWidth="8.75390625" defaultRowHeight="14.25"/>
  <cols>
    <col min="1" max="1" width="8.375" style="0" customWidth="1"/>
    <col min="2" max="2" width="26.125" style="0" customWidth="1"/>
    <col min="3" max="3" width="37.00390625" style="0" customWidth="1"/>
    <col min="4" max="4" width="19.125" style="0" customWidth="1"/>
    <col min="5" max="5" width="12.50390625" style="0" customWidth="1"/>
    <col min="6" max="6" width="16.625" style="39" customWidth="1"/>
    <col min="9" max="10" width="10.50390625" style="0" bestFit="1" customWidth="1"/>
  </cols>
  <sheetData>
    <row r="1" spans="1:6" s="37" customFormat="1" ht="17.25">
      <c r="A1" s="40" t="s">
        <v>11</v>
      </c>
      <c r="F1" s="41"/>
    </row>
    <row r="2" spans="1:11" ht="30.75" customHeight="1">
      <c r="A2" s="42" t="s">
        <v>12</v>
      </c>
      <c r="B2" s="42"/>
      <c r="C2" s="42"/>
      <c r="D2" s="42"/>
      <c r="E2" s="42"/>
      <c r="F2" s="42"/>
      <c r="G2" s="43"/>
      <c r="H2" s="44"/>
      <c r="I2" s="44"/>
      <c r="J2" s="44"/>
      <c r="K2" s="44"/>
    </row>
    <row r="3" spans="1:6" ht="6" customHeight="1">
      <c r="A3" s="45"/>
      <c r="B3" s="45"/>
      <c r="C3" s="45"/>
      <c r="D3" s="45"/>
      <c r="E3" s="45"/>
      <c r="F3" s="45"/>
    </row>
    <row r="4" spans="1:7" ht="23.25" customHeight="1">
      <c r="A4" s="46"/>
      <c r="B4" s="46"/>
      <c r="C4" s="47"/>
      <c r="D4" s="48"/>
      <c r="E4" s="48"/>
      <c r="F4" s="49"/>
      <c r="G4" s="37"/>
    </row>
    <row r="5" spans="1:7" s="38" customFormat="1" ht="24.75" customHeight="1">
      <c r="A5" s="50" t="s">
        <v>2</v>
      </c>
      <c r="B5" s="50" t="s">
        <v>13</v>
      </c>
      <c r="C5" s="50" t="s">
        <v>4</v>
      </c>
      <c r="D5" s="51" t="s">
        <v>14</v>
      </c>
      <c r="E5" s="52" t="s">
        <v>15</v>
      </c>
      <c r="F5" s="52" t="s">
        <v>16</v>
      </c>
      <c r="G5" s="53"/>
    </row>
    <row r="6" spans="1:7" s="38" customFormat="1" ht="19.5" customHeight="1">
      <c r="A6" s="50"/>
      <c r="B6" s="50"/>
      <c r="C6" s="50"/>
      <c r="D6" s="54"/>
      <c r="E6" s="52"/>
      <c r="F6" s="52"/>
      <c r="G6" s="53"/>
    </row>
    <row r="7" spans="1:7" s="38" customFormat="1" ht="30.75" customHeight="1">
      <c r="A7" s="55" t="s">
        <v>17</v>
      </c>
      <c r="B7" s="55" t="s">
        <v>18</v>
      </c>
      <c r="C7" s="55"/>
      <c r="D7" s="55"/>
      <c r="E7" s="55"/>
      <c r="F7" s="35"/>
      <c r="G7" s="37"/>
    </row>
    <row r="8" spans="1:7" s="38" customFormat="1" ht="25.5" customHeight="1">
      <c r="A8" s="55">
        <v>1</v>
      </c>
      <c r="B8" s="55" t="s">
        <v>19</v>
      </c>
      <c r="C8" s="55"/>
      <c r="D8" s="55" t="s">
        <v>5</v>
      </c>
      <c r="E8" s="55"/>
      <c r="F8" s="35"/>
      <c r="G8" s="37"/>
    </row>
    <row r="9" spans="1:7" s="38" customFormat="1" ht="30" customHeight="1">
      <c r="A9" s="55"/>
      <c r="B9" s="55"/>
      <c r="C9" s="55" t="s">
        <v>8</v>
      </c>
      <c r="D9" s="55">
        <v>723</v>
      </c>
      <c r="E9" s="55">
        <v>446</v>
      </c>
      <c r="F9" s="35"/>
      <c r="G9" s="37"/>
    </row>
    <row r="10" spans="1:7" s="38" customFormat="1" ht="33.75" customHeight="1">
      <c r="A10" s="55">
        <v>2</v>
      </c>
      <c r="B10" s="55" t="s">
        <v>20</v>
      </c>
      <c r="C10" s="55"/>
      <c r="D10" s="55" t="s">
        <v>21</v>
      </c>
      <c r="E10" s="55"/>
      <c r="F10" s="35"/>
      <c r="G10" s="37"/>
    </row>
    <row r="11" spans="1:7" s="38" customFormat="1" ht="24.75" customHeight="1">
      <c r="A11" s="55"/>
      <c r="B11" s="55"/>
      <c r="C11" s="55" t="s">
        <v>22</v>
      </c>
      <c r="D11" s="55">
        <v>1907</v>
      </c>
      <c r="E11" s="55">
        <v>49.99</v>
      </c>
      <c r="F11" s="55"/>
      <c r="G11" s="37"/>
    </row>
    <row r="12" spans="1:7" s="38" customFormat="1" ht="24.75" customHeight="1">
      <c r="A12" s="55"/>
      <c r="B12" s="55"/>
      <c r="C12" s="55" t="s">
        <v>23</v>
      </c>
      <c r="D12" s="55">
        <v>1728</v>
      </c>
      <c r="E12" s="55">
        <v>45.31</v>
      </c>
      <c r="F12" s="55"/>
      <c r="G12" s="37"/>
    </row>
    <row r="13" spans="1:10" s="38" customFormat="1" ht="24.75" customHeight="1">
      <c r="A13" s="56" t="s">
        <v>24</v>
      </c>
      <c r="B13" s="57"/>
      <c r="C13" s="58"/>
      <c r="D13" s="55">
        <v>3635</v>
      </c>
      <c r="E13" s="55">
        <f>SUM(E9:E12)</f>
        <v>541.3</v>
      </c>
      <c r="F13" s="59"/>
      <c r="G13" s="37"/>
      <c r="J13" s="65"/>
    </row>
    <row r="14" spans="1:10" s="38" customFormat="1" ht="34.5" customHeight="1">
      <c r="A14" s="55" t="s">
        <v>25</v>
      </c>
      <c r="B14" s="55" t="s">
        <v>26</v>
      </c>
      <c r="D14" s="55" t="s">
        <v>5</v>
      </c>
      <c r="E14" s="55"/>
      <c r="F14" s="59"/>
      <c r="G14" s="37"/>
      <c r="J14" s="65"/>
    </row>
    <row r="15" spans="1:10" s="38" customFormat="1" ht="24.75" customHeight="1">
      <c r="A15" s="55"/>
      <c r="B15" s="55"/>
      <c r="C15" s="55" t="s">
        <v>27</v>
      </c>
      <c r="D15" s="55">
        <v>206</v>
      </c>
      <c r="E15" s="55">
        <v>51.4073</v>
      </c>
      <c r="F15" s="60"/>
      <c r="G15" s="37"/>
      <c r="J15" s="66"/>
    </row>
    <row r="16" spans="1:10" s="38" customFormat="1" ht="24.75" customHeight="1">
      <c r="A16" s="55"/>
      <c r="B16" s="55"/>
      <c r="C16" s="55" t="s">
        <v>28</v>
      </c>
      <c r="D16" s="55">
        <v>136</v>
      </c>
      <c r="E16" s="55">
        <v>33.9388</v>
      </c>
      <c r="F16" s="60"/>
      <c r="G16" s="37"/>
      <c r="J16" s="66"/>
    </row>
    <row r="17" spans="1:10" s="38" customFormat="1" ht="24.75" customHeight="1">
      <c r="A17" s="55"/>
      <c r="B17" s="55"/>
      <c r="C17" s="55" t="s">
        <v>29</v>
      </c>
      <c r="D17" s="55">
        <v>103</v>
      </c>
      <c r="E17" s="55">
        <v>25.70365</v>
      </c>
      <c r="F17" s="60"/>
      <c r="G17" s="37"/>
      <c r="J17" s="66"/>
    </row>
    <row r="18" spans="1:10" s="38" customFormat="1" ht="30.75" customHeight="1">
      <c r="A18" s="55"/>
      <c r="B18" s="55"/>
      <c r="C18" s="55" t="s">
        <v>30</v>
      </c>
      <c r="D18" s="55">
        <v>33</v>
      </c>
      <c r="E18" s="55">
        <v>8.235149999999999</v>
      </c>
      <c r="F18" s="60"/>
      <c r="G18" s="37"/>
      <c r="J18" s="66"/>
    </row>
    <row r="19" spans="1:10" s="38" customFormat="1" ht="33" customHeight="1">
      <c r="A19" s="55"/>
      <c r="B19" s="55"/>
      <c r="C19" s="55" t="s">
        <v>31</v>
      </c>
      <c r="D19" s="55">
        <v>36</v>
      </c>
      <c r="E19" s="55">
        <v>8.9838</v>
      </c>
      <c r="F19" s="60"/>
      <c r="G19" s="37"/>
      <c r="J19" s="66"/>
    </row>
    <row r="20" spans="1:10" s="38" customFormat="1" ht="24.75" customHeight="1">
      <c r="A20" s="55"/>
      <c r="B20" s="55"/>
      <c r="C20" s="55" t="s">
        <v>32</v>
      </c>
      <c r="D20" s="55">
        <v>43</v>
      </c>
      <c r="E20" s="55">
        <v>10.73065</v>
      </c>
      <c r="F20" s="60"/>
      <c r="G20" s="37"/>
      <c r="J20" s="66"/>
    </row>
    <row r="21" spans="1:10" s="38" customFormat="1" ht="24.75" customHeight="1">
      <c r="A21" s="56" t="s">
        <v>24</v>
      </c>
      <c r="B21" s="57"/>
      <c r="C21" s="58"/>
      <c r="D21" s="55">
        <v>557</v>
      </c>
      <c r="E21" s="55">
        <v>139</v>
      </c>
      <c r="F21" s="60"/>
      <c r="G21" s="37"/>
      <c r="J21" s="65"/>
    </row>
    <row r="22" spans="1:6" ht="30" customHeight="1">
      <c r="A22" s="61" t="s">
        <v>33</v>
      </c>
      <c r="B22" s="62"/>
      <c r="C22" s="62"/>
      <c r="D22" s="63"/>
      <c r="E22" s="35">
        <v>680.3</v>
      </c>
      <c r="F22" s="64"/>
    </row>
    <row r="23" ht="27.75" customHeight="1"/>
    <row r="24" ht="27.75" customHeight="1"/>
    <row r="25" ht="27.75" customHeight="1"/>
    <row r="26" ht="27.75" customHeight="1"/>
    <row r="27" ht="27.75" customHeight="1"/>
    <row r="28" ht="27.75" customHeight="1"/>
  </sheetData>
  <sheetProtection/>
  <mergeCells count="12">
    <mergeCell ref="A2:F2"/>
    <mergeCell ref="A4:B4"/>
    <mergeCell ref="A13:C13"/>
    <mergeCell ref="A21:C21"/>
    <mergeCell ref="A22:D22"/>
    <mergeCell ref="A5:A6"/>
    <mergeCell ref="B5:B6"/>
    <mergeCell ref="C5:C6"/>
    <mergeCell ref="D5:D6"/>
    <mergeCell ref="E5:E6"/>
    <mergeCell ref="F5:F6"/>
    <mergeCell ref="G5:G6"/>
  </mergeCells>
  <printOptions/>
  <pageMargins left="0.7513888888888889" right="0.7513888888888889" top="1" bottom="1" header="0.5" footer="0.5"/>
  <pageSetup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W42"/>
  <sheetViews>
    <sheetView zoomScaleSheetLayoutView="100" workbookViewId="0" topLeftCell="A1">
      <selection activeCell="J23" sqref="J23"/>
    </sheetView>
  </sheetViews>
  <sheetFormatPr defaultColWidth="8.75390625" defaultRowHeight="14.25"/>
  <cols>
    <col min="2" max="2" width="14.375" style="0" customWidth="1"/>
    <col min="3" max="8" width="12.75390625" style="0" bestFit="1" customWidth="1"/>
    <col min="9" max="9" width="11.625" style="0" bestFit="1" customWidth="1"/>
    <col min="10" max="10" width="12.75390625" style="0" bestFit="1" customWidth="1"/>
    <col min="11" max="11" width="15.75390625" style="0" customWidth="1"/>
    <col min="12" max="12" width="12.75390625" style="0" bestFit="1" customWidth="1"/>
    <col min="13" max="13" width="11.625" style="0" bestFit="1" customWidth="1"/>
  </cols>
  <sheetData>
    <row r="1" ht="15" customHeight="1">
      <c r="A1" t="s">
        <v>34</v>
      </c>
    </row>
    <row r="2" spans="1:4" ht="104.25" customHeight="1">
      <c r="A2" s="12" t="s">
        <v>35</v>
      </c>
      <c r="B2" s="13" t="s">
        <v>36</v>
      </c>
      <c r="C2" s="13" t="s">
        <v>37</v>
      </c>
      <c r="D2" s="13" t="s">
        <v>38</v>
      </c>
    </row>
    <row r="3" spans="1:10" ht="34.5">
      <c r="A3" s="14" t="s">
        <v>7</v>
      </c>
      <c r="B3" s="15">
        <v>3312.03</v>
      </c>
      <c r="C3" s="15">
        <v>786.02</v>
      </c>
      <c r="D3" s="16">
        <v>1540.68</v>
      </c>
      <c r="E3" s="17"/>
      <c r="F3" s="17"/>
      <c r="G3" s="18"/>
      <c r="J3" s="35"/>
    </row>
    <row r="4" spans="1:7" ht="34.5">
      <c r="A4" s="14" t="s">
        <v>39</v>
      </c>
      <c r="B4" s="15"/>
      <c r="C4" s="15"/>
      <c r="D4" s="15"/>
      <c r="E4" s="19"/>
      <c r="G4" s="18"/>
    </row>
    <row r="5" spans="1:7" ht="34.5">
      <c r="A5" s="14" t="s">
        <v>40</v>
      </c>
      <c r="B5" s="15"/>
      <c r="C5" s="15"/>
      <c r="D5" s="20"/>
      <c r="E5" s="19"/>
      <c r="F5" s="17"/>
      <c r="G5" s="18"/>
    </row>
    <row r="8" spans="2:8" ht="15">
      <c r="B8" s="21" t="s">
        <v>41</v>
      </c>
      <c r="C8" s="22" t="s">
        <v>42</v>
      </c>
      <c r="D8" s="23"/>
      <c r="E8" s="22" t="s">
        <v>43</v>
      </c>
      <c r="F8" s="24"/>
      <c r="G8" s="24"/>
      <c r="H8" s="23"/>
    </row>
    <row r="9" spans="2:8" ht="24.75">
      <c r="B9" s="25"/>
      <c r="C9" s="26" t="s">
        <v>44</v>
      </c>
      <c r="D9" s="26" t="s">
        <v>45</v>
      </c>
      <c r="E9" s="26" t="s">
        <v>46</v>
      </c>
      <c r="F9" s="26" t="s">
        <v>47</v>
      </c>
      <c r="G9" s="26" t="s">
        <v>48</v>
      </c>
      <c r="H9" s="26" t="s">
        <v>49</v>
      </c>
    </row>
    <row r="10" spans="1:12" ht="15">
      <c r="A10" s="27"/>
      <c r="B10" s="28" t="s">
        <v>8</v>
      </c>
      <c r="C10" s="29">
        <v>3624.41</v>
      </c>
      <c r="D10" s="29">
        <v>250.38</v>
      </c>
      <c r="E10" s="30" t="s">
        <v>50</v>
      </c>
      <c r="F10" s="29">
        <v>4832.41</v>
      </c>
      <c r="G10" s="30" t="s">
        <v>50</v>
      </c>
      <c r="H10" s="29">
        <v>216.6</v>
      </c>
      <c r="J10" s="29">
        <v>3624.41</v>
      </c>
      <c r="L10">
        <v>0.983026805063208</v>
      </c>
    </row>
    <row r="11" spans="1:12" ht="15">
      <c r="A11" s="17"/>
      <c r="B11" s="28" t="s">
        <v>51</v>
      </c>
      <c r="C11" s="29">
        <v>62.58</v>
      </c>
      <c r="D11" s="29">
        <v>302.89</v>
      </c>
      <c r="E11" s="30" t="s">
        <v>50</v>
      </c>
      <c r="F11" s="29">
        <v>113.24</v>
      </c>
      <c r="G11" s="30" t="s">
        <v>50</v>
      </c>
      <c r="H11" s="30" t="s">
        <v>50</v>
      </c>
      <c r="J11" s="29">
        <v>62.58</v>
      </c>
      <c r="L11">
        <v>0.0169731949367912</v>
      </c>
    </row>
    <row r="12" spans="1:12" ht="15">
      <c r="A12" s="17"/>
      <c r="B12" s="30" t="s">
        <v>10</v>
      </c>
      <c r="C12" s="29">
        <f>3686.985432</f>
        <v>3686.985432</v>
      </c>
      <c r="D12" s="29">
        <f>251.12</f>
        <v>251.12</v>
      </c>
      <c r="E12" s="29">
        <f>0</f>
        <v>0</v>
      </c>
      <c r="F12" s="29">
        <f>4945.65414115646</f>
        <v>4945.654141156463</v>
      </c>
      <c r="G12" s="29">
        <f>0</f>
        <v>0</v>
      </c>
      <c r="H12" s="29">
        <f>216.598715</f>
        <v>216.598715</v>
      </c>
      <c r="J12" s="29">
        <f>3686.985432</f>
        <v>3686.985432</v>
      </c>
      <c r="L12">
        <f>SUM(L10:L11)</f>
        <v>0.9999999999999992</v>
      </c>
    </row>
    <row r="13" spans="1:5" ht="15">
      <c r="A13" s="17"/>
      <c r="B13" s="17"/>
      <c r="C13" s="17"/>
      <c r="D13" s="17"/>
      <c r="E13" s="18"/>
    </row>
    <row r="14" spans="1:23" ht="17.25">
      <c r="A14" s="17"/>
      <c r="B14" s="31" t="s">
        <v>52</v>
      </c>
      <c r="C14" s="31"/>
      <c r="D14" s="31"/>
      <c r="E14" s="31"/>
      <c r="F14" s="31"/>
      <c r="G14" s="31"/>
      <c r="H14" s="31"/>
      <c r="I14" s="31"/>
      <c r="J14" s="31"/>
      <c r="K14" s="31"/>
      <c r="L14" s="31"/>
      <c r="M14" s="31"/>
      <c r="N14" s="31"/>
      <c r="O14" s="31"/>
      <c r="P14" s="31"/>
      <c r="Q14" s="31"/>
      <c r="R14" s="31"/>
      <c r="S14" s="31"/>
      <c r="T14" s="31"/>
      <c r="U14" s="31"/>
      <c r="V14" s="31"/>
      <c r="W14" s="36"/>
    </row>
    <row r="15" spans="2:22" ht="15">
      <c r="B15" s="32" t="s">
        <v>53</v>
      </c>
      <c r="C15" s="32"/>
      <c r="D15" s="32"/>
      <c r="E15" s="32"/>
      <c r="F15" s="32"/>
      <c r="G15" s="32"/>
      <c r="H15" s="32"/>
      <c r="I15" s="32"/>
      <c r="J15" s="32"/>
      <c r="K15" s="32"/>
      <c r="L15" s="32"/>
      <c r="M15" s="32"/>
      <c r="N15" s="32"/>
      <c r="O15" s="32"/>
      <c r="P15" s="32"/>
      <c r="Q15" s="32"/>
      <c r="R15" s="32"/>
      <c r="S15" s="32"/>
      <c r="T15" s="32"/>
      <c r="U15" s="32"/>
      <c r="V15" s="32"/>
    </row>
    <row r="16" spans="2:22" ht="15">
      <c r="B16" s="32"/>
      <c r="C16" s="32"/>
      <c r="D16" s="32"/>
      <c r="E16" s="32"/>
      <c r="F16" s="32"/>
      <c r="G16" s="32"/>
      <c r="H16" s="32"/>
      <c r="I16" s="32"/>
      <c r="J16" s="32"/>
      <c r="K16" s="32"/>
      <c r="L16" s="32"/>
      <c r="M16" s="32"/>
      <c r="N16" s="32"/>
      <c r="O16" s="32"/>
      <c r="P16" s="32"/>
      <c r="Q16" s="32"/>
      <c r="R16" s="32"/>
      <c r="S16" s="32"/>
      <c r="T16" s="32"/>
      <c r="U16" s="32"/>
      <c r="V16" s="32"/>
    </row>
    <row r="17" spans="4:9" ht="30.75">
      <c r="D17" t="s">
        <v>54</v>
      </c>
      <c r="E17" s="9" t="s">
        <v>55</v>
      </c>
      <c r="G17" s="9" t="s">
        <v>56</v>
      </c>
      <c r="H17">
        <v>770.34</v>
      </c>
      <c r="I17" t="s">
        <v>57</v>
      </c>
    </row>
    <row r="18" spans="1:8" ht="24">
      <c r="A18" t="s">
        <v>58</v>
      </c>
      <c r="B18" s="33" t="s">
        <v>8</v>
      </c>
      <c r="C18" s="29">
        <v>3624.41</v>
      </c>
      <c r="D18">
        <v>0.983026805063208</v>
      </c>
      <c r="F18">
        <f>D18*B3</f>
        <v>3255.814269173497</v>
      </c>
      <c r="H18">
        <f>D18*H17</f>
        <v>757.2648690123917</v>
      </c>
    </row>
    <row r="19" spans="2:8" ht="24">
      <c r="B19" s="33" t="s">
        <v>51</v>
      </c>
      <c r="C19" s="29">
        <v>62.58</v>
      </c>
      <c r="D19">
        <v>0.0169731949367912</v>
      </c>
      <c r="F19">
        <f>D19*B3</f>
        <v>56.21573082650056</v>
      </c>
      <c r="H19">
        <f>D19*H17</f>
        <v>13.075130987607734</v>
      </c>
    </row>
    <row r="20" ht="15">
      <c r="H20">
        <f>SUM(H18:H19)</f>
        <v>770.3399999999995</v>
      </c>
    </row>
    <row r="22" spans="4:13" ht="15">
      <c r="D22" t="s">
        <v>59</v>
      </c>
      <c r="E22">
        <v>1176</v>
      </c>
      <c r="F22" t="s">
        <v>60</v>
      </c>
      <c r="G22" t="s">
        <v>61</v>
      </c>
      <c r="H22" t="s">
        <v>62</v>
      </c>
      <c r="K22" t="s">
        <v>63</v>
      </c>
      <c r="M22" t="s">
        <v>64</v>
      </c>
    </row>
    <row r="23" spans="1:13" ht="24">
      <c r="A23" t="s">
        <v>65</v>
      </c>
      <c r="B23" s="33" t="s">
        <v>8</v>
      </c>
      <c r="C23" s="29">
        <v>4832.41</v>
      </c>
      <c r="E23">
        <f>C23*E22</f>
        <v>5682914.16</v>
      </c>
      <c r="G23">
        <f>E23*F25</f>
        <v>6620594.9964000005</v>
      </c>
      <c r="K23">
        <v>2166000</v>
      </c>
      <c r="M23">
        <f>K23*L25</f>
        <v>2600542.92</v>
      </c>
    </row>
    <row r="24" spans="2:12" ht="24">
      <c r="B24" s="33" t="s">
        <v>51</v>
      </c>
      <c r="C24" s="29">
        <v>113.24</v>
      </c>
      <c r="E24">
        <f>C24*E22</f>
        <v>133170.24</v>
      </c>
      <c r="G24">
        <f>E24*F25</f>
        <v>155143.3296</v>
      </c>
      <c r="L24" t="s">
        <v>66</v>
      </c>
    </row>
    <row r="25" spans="6:12" ht="15">
      <c r="F25">
        <v>1.165</v>
      </c>
      <c r="L25">
        <v>1.20062</v>
      </c>
    </row>
    <row r="28" spans="4:13" ht="15">
      <c r="D28" t="s">
        <v>67</v>
      </c>
      <c r="I28" t="s">
        <v>68</v>
      </c>
      <c r="K28" t="s">
        <v>69</v>
      </c>
      <c r="L28">
        <v>770.34</v>
      </c>
      <c r="M28" t="s">
        <v>70</v>
      </c>
    </row>
    <row r="29" spans="4:12" ht="24">
      <c r="D29" s="33" t="s">
        <v>8</v>
      </c>
      <c r="E29">
        <v>6620594.9964000005</v>
      </c>
      <c r="F29">
        <v>2600542.92</v>
      </c>
      <c r="G29">
        <f>SUM(E29:F29)</f>
        <v>9221137.9164</v>
      </c>
      <c r="H29">
        <f>G29/G31</f>
        <v>0.9834536395048745</v>
      </c>
      <c r="I29">
        <v>7860200</v>
      </c>
      <c r="K29">
        <f>H29*I29</f>
        <v>7730142.297236214</v>
      </c>
      <c r="L29">
        <f>H29*L28</f>
        <v>757.593676656185</v>
      </c>
    </row>
    <row r="30" spans="4:12" ht="36">
      <c r="D30" s="33" t="s">
        <v>51</v>
      </c>
      <c r="E30">
        <v>155143.3296</v>
      </c>
      <c r="G30">
        <v>155143.3296</v>
      </c>
      <c r="H30">
        <f>G30/G31</f>
        <v>0.016546360495125444</v>
      </c>
      <c r="K30">
        <f>H30*I29</f>
        <v>130057.70276378501</v>
      </c>
      <c r="L30">
        <f>H30*L28</f>
        <v>12.746323343814934</v>
      </c>
    </row>
    <row r="31" spans="6:13" ht="30.75">
      <c r="F31" s="34" t="s">
        <v>71</v>
      </c>
      <c r="G31">
        <f aca="true" t="shared" si="0" ref="G31:L31">SUM(G29:G30)</f>
        <v>9376281.246000001</v>
      </c>
      <c r="H31">
        <f t="shared" si="0"/>
        <v>1</v>
      </c>
      <c r="K31">
        <f t="shared" si="0"/>
        <v>7860199.999999999</v>
      </c>
      <c r="L31">
        <f t="shared" si="0"/>
        <v>770.3399999999999</v>
      </c>
      <c r="M31" t="s">
        <v>72</v>
      </c>
    </row>
    <row r="34" spans="3:6" ht="15">
      <c r="C34" t="s">
        <v>73</v>
      </c>
      <c r="D34">
        <v>757.2658072276322</v>
      </c>
      <c r="E34">
        <v>757.593676656185</v>
      </c>
      <c r="F34">
        <f>SUM(D34:E34)</f>
        <v>1514.8594838838171</v>
      </c>
    </row>
    <row r="35" spans="4:6" ht="15">
      <c r="D35">
        <v>13.075147187074647</v>
      </c>
      <c r="E35">
        <v>12.746323343814934</v>
      </c>
      <c r="F35">
        <f>SUM(D35:E35)</f>
        <v>25.82147053088958</v>
      </c>
    </row>
    <row r="37" ht="15">
      <c r="H37" t="s">
        <v>74</v>
      </c>
    </row>
    <row r="38" spans="8:10" ht="15">
      <c r="H38">
        <v>6620594.9964000005</v>
      </c>
      <c r="I38">
        <v>2600542.92</v>
      </c>
      <c r="J38">
        <f>SUM(H38:I38)</f>
        <v>9221137.9164</v>
      </c>
    </row>
    <row r="39" spans="8:10" ht="15">
      <c r="H39">
        <v>155143.3296</v>
      </c>
      <c r="J39">
        <f>SUM(H39:I39)</f>
        <v>155143.3296</v>
      </c>
    </row>
    <row r="40" spans="4:10" ht="15">
      <c r="D40" t="s">
        <v>75</v>
      </c>
      <c r="J40">
        <f>SUM(J38:J39)</f>
        <v>9376281.246000001</v>
      </c>
    </row>
    <row r="41" spans="4:6" ht="15">
      <c r="D41">
        <v>757.2648690123917</v>
      </c>
      <c r="E41">
        <v>757.593676656185</v>
      </c>
      <c r="F41">
        <f>SUM(D41:E41)</f>
        <v>1514.8585456685769</v>
      </c>
    </row>
    <row r="42" spans="4:6" ht="15">
      <c r="D42">
        <v>13.075130987607734</v>
      </c>
      <c r="E42">
        <v>12.746323343814934</v>
      </c>
      <c r="F42">
        <f>SUM(D42:E42)</f>
        <v>25.821454331422668</v>
      </c>
    </row>
  </sheetData>
  <sheetProtection/>
  <mergeCells count="5">
    <mergeCell ref="C8:D8"/>
    <mergeCell ref="E8:H8"/>
    <mergeCell ref="B14:V14"/>
    <mergeCell ref="B15:V15"/>
    <mergeCell ref="B8:B9"/>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16"/>
  <sheetViews>
    <sheetView zoomScaleSheetLayoutView="100" workbookViewId="0" topLeftCell="A1">
      <selection activeCell="H14" sqref="H14"/>
    </sheetView>
  </sheetViews>
  <sheetFormatPr defaultColWidth="8.75390625" defaultRowHeight="14.25"/>
  <cols>
    <col min="2" max="2" width="10.125" style="0" bestFit="1" customWidth="1"/>
    <col min="3" max="3" width="11.625" style="0" bestFit="1" customWidth="1"/>
    <col min="4" max="4" width="12.75390625" style="0" bestFit="1" customWidth="1"/>
    <col min="6" max="6" width="12.75390625" style="0" bestFit="1" customWidth="1"/>
    <col min="7" max="7" width="9.50390625" style="0" bestFit="1" customWidth="1"/>
    <col min="9" max="9" width="12.75390625" style="0" bestFit="1" customWidth="1"/>
    <col min="11" max="11" width="12.75390625" style="0" bestFit="1" customWidth="1"/>
  </cols>
  <sheetData>
    <row r="1" spans="1:3" ht="109.5" customHeight="1">
      <c r="A1" s="1" t="s">
        <v>76</v>
      </c>
      <c r="B1" s="2" t="s">
        <v>77</v>
      </c>
      <c r="C1" s="2" t="s">
        <v>78</v>
      </c>
    </row>
    <row r="2" spans="1:12" ht="40.5">
      <c r="A2" s="3" t="s">
        <v>7</v>
      </c>
      <c r="B2" s="4">
        <v>937.81</v>
      </c>
      <c r="C2" s="5">
        <v>329.3</v>
      </c>
      <c r="D2" s="6"/>
      <c r="E2" s="6"/>
      <c r="F2" s="6"/>
      <c r="G2" s="6"/>
      <c r="H2" s="6"/>
      <c r="I2" s="6"/>
      <c r="J2" s="6"/>
      <c r="K2" s="6"/>
      <c r="L2" s="6"/>
    </row>
    <row r="3" spans="1:12" ht="60.75">
      <c r="A3" s="7" t="s">
        <v>79</v>
      </c>
      <c r="B3" s="4">
        <v>858.38</v>
      </c>
      <c r="C3" s="4">
        <v>301.41</v>
      </c>
      <c r="D3" s="6"/>
      <c r="E3" s="6"/>
      <c r="F3" s="6"/>
      <c r="G3" s="8"/>
      <c r="H3" s="6"/>
      <c r="I3" s="6"/>
      <c r="J3" s="6"/>
      <c r="K3" s="6"/>
      <c r="L3" s="6"/>
    </row>
    <row r="4" spans="1:12" ht="60.75">
      <c r="A4" s="7" t="s">
        <v>80</v>
      </c>
      <c r="B4" s="4">
        <v>79.43</v>
      </c>
      <c r="C4" s="4">
        <v>27.89</v>
      </c>
      <c r="D4" s="6"/>
      <c r="E4" s="6"/>
      <c r="F4" s="6"/>
      <c r="G4" s="8"/>
      <c r="H4" s="6"/>
      <c r="I4" s="6"/>
      <c r="J4" s="6"/>
      <c r="K4" s="6"/>
      <c r="L4" s="6"/>
    </row>
    <row r="5" spans="3:12" ht="15">
      <c r="C5" s="6"/>
      <c r="D5" s="6"/>
      <c r="E5" s="6"/>
      <c r="F5" s="6"/>
      <c r="G5" s="8"/>
      <c r="H5" s="6"/>
      <c r="I5" s="6"/>
      <c r="J5" s="6"/>
      <c r="K5" s="6"/>
      <c r="L5" s="6"/>
    </row>
    <row r="6" spans="3:12" ht="15">
      <c r="C6" s="6"/>
      <c r="D6" s="6"/>
      <c r="E6" s="6"/>
      <c r="F6" s="6"/>
      <c r="G6" s="8"/>
      <c r="H6" s="6"/>
      <c r="I6" s="6"/>
      <c r="J6" s="6"/>
      <c r="K6" s="6"/>
      <c r="L6" s="6"/>
    </row>
    <row r="7" spans="2:12" ht="46.5">
      <c r="B7" s="9" t="s">
        <v>81</v>
      </c>
      <c r="D7" s="6" t="s">
        <v>82</v>
      </c>
      <c r="E7" s="6"/>
      <c r="F7" s="6" t="s">
        <v>54</v>
      </c>
      <c r="G7" s="10"/>
      <c r="H7" s="6" t="s">
        <v>75</v>
      </c>
      <c r="I7" s="6"/>
      <c r="J7" s="6"/>
      <c r="K7" s="6"/>
      <c r="L7" s="6"/>
    </row>
    <row r="8" spans="1:12" ht="15">
      <c r="A8" t="s">
        <v>7</v>
      </c>
      <c r="B8">
        <v>1499.51</v>
      </c>
      <c r="C8" s="6"/>
      <c r="D8" s="6">
        <v>937.81</v>
      </c>
      <c r="E8" s="6"/>
      <c r="F8" s="6"/>
      <c r="G8" s="10"/>
      <c r="H8" s="6">
        <v>329.3</v>
      </c>
      <c r="I8" s="6"/>
      <c r="J8" s="6"/>
      <c r="K8" s="6"/>
      <c r="L8" s="6"/>
    </row>
    <row r="9" spans="1:12" ht="15">
      <c r="A9" t="s">
        <v>83</v>
      </c>
      <c r="B9">
        <v>1372.51</v>
      </c>
      <c r="C9" s="6"/>
      <c r="D9" s="6">
        <f>F9*D8</f>
        <v>858.3828071169916</v>
      </c>
      <c r="E9" s="6"/>
      <c r="F9" s="6">
        <f>B9/B8</f>
        <v>0.9153056665177292</v>
      </c>
      <c r="G9" s="10"/>
      <c r="H9" s="6"/>
      <c r="I9" s="6">
        <f>F9*H8</f>
        <v>301.4101559842882</v>
      </c>
      <c r="J9" s="6"/>
      <c r="K9" s="6"/>
      <c r="L9" s="6"/>
    </row>
    <row r="10" spans="1:12" ht="15">
      <c r="A10" t="s">
        <v>84</v>
      </c>
      <c r="B10">
        <v>127</v>
      </c>
      <c r="C10" s="6"/>
      <c r="D10" s="6">
        <f>F10*D8</f>
        <v>79.42719288300844</v>
      </c>
      <c r="E10" s="6"/>
      <c r="F10" s="6">
        <f>B10/B8</f>
        <v>0.08469433348227087</v>
      </c>
      <c r="G10" s="11"/>
      <c r="H10" s="6"/>
      <c r="I10" s="6">
        <f>F10*H8</f>
        <v>27.889844015711798</v>
      </c>
      <c r="J10" s="6"/>
      <c r="K10" s="6"/>
      <c r="L10" s="6"/>
    </row>
    <row r="11" spans="2:12" ht="15">
      <c r="B11">
        <f>SUM(B9:B10)</f>
        <v>1499.51</v>
      </c>
      <c r="C11" s="6"/>
      <c r="D11" s="6">
        <f>SUM(D9:D10)</f>
        <v>937.81</v>
      </c>
      <c r="E11" s="6"/>
      <c r="F11" s="6">
        <f>SUM(F9:F10)</f>
        <v>1</v>
      </c>
      <c r="G11" s="6"/>
      <c r="H11" s="6"/>
      <c r="I11" s="6">
        <f>SUM(I9:I10)</f>
        <v>329.3</v>
      </c>
      <c r="J11" s="6"/>
      <c r="K11" s="6"/>
      <c r="L11" s="6"/>
    </row>
    <row r="12" spans="3:12" ht="15">
      <c r="C12" s="6"/>
      <c r="D12" s="6"/>
      <c r="E12" s="6"/>
      <c r="F12" s="6"/>
      <c r="G12" s="6"/>
      <c r="H12" s="6"/>
      <c r="I12" s="6"/>
      <c r="J12" s="6"/>
      <c r="K12" s="6"/>
      <c r="L12" s="6"/>
    </row>
    <row r="13" spans="3:12" ht="15">
      <c r="C13" s="6"/>
      <c r="D13" s="6"/>
      <c r="E13" s="6"/>
      <c r="F13" s="6"/>
      <c r="G13" s="6"/>
      <c r="H13" s="6"/>
      <c r="I13" s="6"/>
      <c r="J13" s="6"/>
      <c r="K13" s="6"/>
      <c r="L13" s="6"/>
    </row>
    <row r="14" spans="3:12" ht="15">
      <c r="C14" s="6"/>
      <c r="D14" s="6"/>
      <c r="E14" s="6"/>
      <c r="F14" s="6"/>
      <c r="G14" s="6"/>
      <c r="H14" s="6"/>
      <c r="I14" s="6"/>
      <c r="J14" s="6"/>
      <c r="K14" s="6"/>
      <c r="L14" s="6"/>
    </row>
    <row r="15" ht="15">
      <c r="C15" s="6"/>
    </row>
    <row r="16" ht="15">
      <c r="C16" s="6"/>
    </row>
  </sheetData>
  <sheetProtection/>
  <mergeCells count="2">
    <mergeCell ref="G3:G6"/>
    <mergeCell ref="G7:G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落雪梨花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2014-07-31T05:09:02Z</cp:lastPrinted>
  <dcterms:created xsi:type="dcterms:W3CDTF">2011-05-04T01:01:13Z</dcterms:created>
  <dcterms:modified xsi:type="dcterms:W3CDTF">2024-03-04T01:03:59Z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false</vt:bool>
  </property>
  <property fmtid="{D5CDD505-2E9C-101B-9397-08002B2CF9AE}" pid="5" name="KSORubyTemplate">
    <vt:lpwstr>14</vt:lpwstr>
  </property>
  <property fmtid="{D5CDD505-2E9C-101B-9397-08002B2CF9AE}" pid="6" name="I">
    <vt:lpwstr>7D80ACB0E58E43B78EF44702B7B957CA</vt:lpwstr>
  </property>
</Properties>
</file>